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a.rosianne\Desktop\PE900062026 - GESTAO DOCUMENTAL\"/>
    </mc:Choice>
  </mc:AlternateContent>
  <xr:revisionPtr revIDLastSave="0" documentId="13_ncr:1_{4CB277B2-BF76-416A-87C1-59A5368A9E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B - ITEM 01 ASSIST ADM" sheetId="18" r:id="rId1"/>
  </sheets>
  <definedNames>
    <definedName name="_xlnm.Print_Area" localSheetId="0">'ANEXO B - ITEM 01 ASSIST ADM'!$A$1:$F$112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8" l="1"/>
  <c r="E42" i="18"/>
  <c r="F34" i="18"/>
  <c r="F24" i="18" s="1"/>
  <c r="C59" i="18"/>
  <c r="C51" i="18"/>
  <c r="C41" i="18"/>
  <c r="C64" i="18" s="1"/>
  <c r="C63" i="18" s="1"/>
  <c r="C65" i="18" s="1"/>
  <c r="F15" i="18"/>
  <c r="F35" i="18" l="1"/>
  <c r="E80" i="18"/>
  <c r="E56" i="18" l="1"/>
  <c r="E58" i="18"/>
  <c r="E54" i="18"/>
  <c r="E64" i="18"/>
  <c r="E63" i="18" s="1"/>
  <c r="E46" i="18"/>
  <c r="E45" i="18"/>
  <c r="E53" i="18"/>
  <c r="E61" i="18"/>
  <c r="E48" i="18"/>
  <c r="E47" i="18"/>
  <c r="E55" i="18"/>
  <c r="E49" i="18"/>
  <c r="E60" i="18"/>
  <c r="E62" i="18"/>
  <c r="E44" i="18"/>
  <c r="E57" i="18"/>
  <c r="E52" i="18"/>
  <c r="E81" i="18"/>
  <c r="E82" i="18" s="1"/>
  <c r="E51" i="18" l="1"/>
  <c r="E59" i="18"/>
  <c r="E41" i="18"/>
  <c r="E65" i="18" l="1"/>
  <c r="E66" i="18" s="1"/>
  <c r="E83" i="18" s="1"/>
  <c r="E91" i="18" s="1"/>
  <c r="E90" i="18" l="1"/>
  <c r="E92" i="18" s="1"/>
  <c r="E93" i="18" s="1"/>
  <c r="E105" i="18" s="1"/>
  <c r="E108" i="18" s="1"/>
  <c r="E100" i="18" l="1"/>
  <c r="E101" i="18"/>
  <c r="E99" i="18"/>
</calcChain>
</file>

<file path=xl/sharedStrings.xml><?xml version="1.0" encoding="utf-8"?>
<sst xmlns="http://schemas.openxmlformats.org/spreadsheetml/2006/main" count="122" uniqueCount="110">
  <si>
    <t>Discriminação dos serviços (dados referentes à contratação)</t>
  </si>
  <si>
    <t>Data da apresentação da proposta</t>
  </si>
  <si>
    <t>Município/UF</t>
  </si>
  <si>
    <t>Natal/RN.</t>
  </si>
  <si>
    <t>Ano do Acordo, Convenção ou Dissídio Coletivo</t>
  </si>
  <si>
    <t>Número de meses de execução contratual</t>
  </si>
  <si>
    <t>Dados para composção dos custos referentes a mão de obra</t>
  </si>
  <si>
    <t>Número do Item na Planilha de Preços Unitários</t>
  </si>
  <si>
    <t>Descrição do serviço</t>
  </si>
  <si>
    <t>Classificação Brasileira de Ocupações (CBO)</t>
  </si>
  <si>
    <t>Categoria Profissional (vinculada à execução contratual)</t>
  </si>
  <si>
    <t>Data-base da categoria (dia/mês/ano)</t>
  </si>
  <si>
    <t>Nota 01 - Deverá ser elaborada uma planilha de composição de custos para cada tipo de serviço (item da PPU).
Nota 02 - A planilha será calculada considerando o valor mensal do empregado.</t>
  </si>
  <si>
    <t>I - MÃO-DE-OBRA</t>
  </si>
  <si>
    <t>Dados complementares para composição dos custos referentes à mão-de-obra (LIMITES MÁXIMOS)</t>
  </si>
  <si>
    <t>ITEM I - MÃO DE OBRA</t>
  </si>
  <si>
    <t>ITEM</t>
  </si>
  <si>
    <t>DESCRIÇÃO</t>
  </si>
  <si>
    <t>% (EM RELAÇÃO AO TOTAL DO ITEM)</t>
  </si>
  <si>
    <t>R$</t>
  </si>
  <si>
    <t>I</t>
  </si>
  <si>
    <t>REMUNERAÇÃO + RESERVA TÉCNICA</t>
  </si>
  <si>
    <t>I - A</t>
  </si>
  <si>
    <t>REMUNERAÇÃO (ITENS 1 A 8)</t>
  </si>
  <si>
    <t>SALÁRIO NORMATIVO</t>
  </si>
  <si>
    <t>ADICIONAL NOTURNO</t>
  </si>
  <si>
    <t>HORA EXTRA NOTURNA REDUZIDA</t>
  </si>
  <si>
    <t>DSR (DESCANSO SEMANAL REMUNERADO)</t>
  </si>
  <si>
    <t>ADICIONAL DE PERICULOSIDADE</t>
  </si>
  <si>
    <t>ADICIONAL DE INSALUBRIDADE</t>
  </si>
  <si>
    <t>INTRAJORNADA</t>
  </si>
  <si>
    <t>OUTROS (ESPECIFICAR)</t>
  </si>
  <si>
    <t>I - B</t>
  </si>
  <si>
    <t>RESERVA TÉCNICA</t>
  </si>
  <si>
    <t>TOTAL DO ITEM I</t>
  </si>
  <si>
    <t>Nota 03 - O ITEM 1 refere-se ao valor mensal devido ao empregado pela do serviço.</t>
  </si>
  <si>
    <t>II - ENCARGOS SOCIAIS (Incidentes sobre o valor da remuneração + reserva técnica)</t>
  </si>
  <si>
    <t>ITEM II - ENCARGOS SOCIAIS (Iincidentes sobre o item I)</t>
  </si>
  <si>
    <t>ITEM II</t>
  </si>
  <si>
    <r>
      <rPr>
        <b/>
        <sz val="12"/>
        <rFont val="Arial"/>
        <family val="2"/>
      </rPr>
      <t>% (EM RELAÇÃO AO
TOTAL DO ITEM)</t>
    </r>
  </si>
  <si>
    <t>II - A</t>
  </si>
  <si>
    <t>GRUPO "A"</t>
  </si>
  <si>
    <t>INSS (Contribuição Empresa)</t>
  </si>
  <si>
    <t>SESI ou SESC</t>
  </si>
  <si>
    <t>SENAI ou SENAC</t>
  </si>
  <si>
    <t>INCRA</t>
  </si>
  <si>
    <t>SALÁRIO EDUCAÇÃO</t>
  </si>
  <si>
    <t>FGTS</t>
  </si>
  <si>
    <r>
      <t xml:space="preserve">SEGURO ACIDENTE DE TRABALHO* </t>
    </r>
    <r>
      <rPr>
        <b/>
        <sz val="12"/>
        <rFont val="Arial"/>
        <family val="2"/>
      </rPr>
      <t>(INFORMAR O PERCENTUAL)</t>
    </r>
  </si>
  <si>
    <t>SEBRAE</t>
  </si>
  <si>
    <t>Nota 04 - O SAT (Seguro de acidente de trabalho) a depender do grau de risco do serviço irá variar entre 1%, para risco leve, 2%, para risco médio e de 3% para risco grave, devendo sem comoprovado pela licitante o índice que se aplica à proponente.</t>
  </si>
  <si>
    <t>II - B</t>
  </si>
  <si>
    <t>GRUPO "B"</t>
  </si>
  <si>
    <t>FÉRIAS</t>
  </si>
  <si>
    <t>AUXÍLIO DOENÇA</t>
  </si>
  <si>
    <t>LICENÇA MATERNIDADE/PATERNIDADE</t>
  </si>
  <si>
    <t>FALTAS LEGAIS</t>
  </si>
  <si>
    <t>ACIDENTE DE TRABALHO</t>
  </si>
  <si>
    <t>AVISO PRÉVIO</t>
  </si>
  <si>
    <t>13º SALÁRIO</t>
  </si>
  <si>
    <t>II - C</t>
  </si>
  <si>
    <t>GRUPO "C"</t>
  </si>
  <si>
    <t>AVISO PRÉVIO INDENIZADO</t>
  </si>
  <si>
    <t>INDENIZAÇÃO ADICIONAL</t>
  </si>
  <si>
    <t>FGTS NAS RECISÕES SEM JUSTA CAUSA</t>
  </si>
  <si>
    <t>II - D</t>
  </si>
  <si>
    <t>GRUPO "D"</t>
  </si>
  <si>
    <t>INCIDÊNCIA DOS ENCARGOS DOS GRUPO "A"
SOBRE OS ITENS DO GRUPO "B"</t>
  </si>
  <si>
    <t>TOTAL DO ITEM II</t>
  </si>
  <si>
    <t>TOTAL DO ITEM I + ITEM II</t>
  </si>
  <si>
    <t>III - INSUMOS DE MÃO-DE-OBRA(*)</t>
  </si>
  <si>
    <t>ITEM III - INSUMOS</t>
  </si>
  <si>
    <t>Memória de Cálculo</t>
  </si>
  <si>
    <t>UNIFORME</t>
  </si>
  <si>
    <t>VALE TRANSPORTE</t>
  </si>
  <si>
    <t>VALE ALIMENTAÇÃO</t>
  </si>
  <si>
    <t>TREINAMENTO E/OU RECICLAGEM DE PESSOAL</t>
  </si>
  <si>
    <t>SEGURO DE VIDA EM GRUPO</t>
  </si>
  <si>
    <t>EXAME MÉDICO</t>
  </si>
  <si>
    <t>PLANO DE SAÚDE</t>
  </si>
  <si>
    <t xml:space="preserve">P. Q . M </t>
  </si>
  <si>
    <t>OUTROS (BENEFÍCIO SOCIAL FAMILIARESPECIFICAR)</t>
  </si>
  <si>
    <t>TOTAL DOS INSUMOS</t>
  </si>
  <si>
    <r>
      <t xml:space="preserve">RESERVA TÉCNICA </t>
    </r>
    <r>
      <rPr>
        <sz val="12"/>
        <rFont val="Arial"/>
        <family val="2"/>
      </rPr>
      <t>(sobres os insumos)</t>
    </r>
  </si>
  <si>
    <t>TOTAL DO ITEM III</t>
  </si>
  <si>
    <t>TOTAL DO ITEM I + ITEM II + ITEM III</t>
  </si>
  <si>
    <t>Nota 05 - O valor informado deverá ser o custo real mensal do benefício por empregado (descontado o valor eventualmente pago pelo empregador).
Nota 06 - Observar a previsão dos benefícios contidos em Acordos, Convenções e Dissídios Coletivos de Trabalho e atentar-se ao disposto no art. 6º desta Instrução Normativa.
Nota 07 - Caso não haja previsão de pagamento do benefício em Acordos, Convenções ou Dissídios Coletivos de Trabalho, o valor deste deverá ser zerado.</t>
  </si>
  <si>
    <t>IV - DEMAIS COMPONENTES</t>
  </si>
  <si>
    <t>ITEM IV - DEMAIS COMPONENTES (Incidentes sobre o total dos itens I + II + III)</t>
  </si>
  <si>
    <t>DESPESAS ADMINISTRATIVAS/OPERACIONAIS</t>
  </si>
  <si>
    <t>LUCRO</t>
  </si>
  <si>
    <t>TOTAL DO ITEM IV</t>
  </si>
  <si>
    <t>TOTAL DO ITEM I + ITEM II + ITEM III + ITEM IV</t>
  </si>
  <si>
    <t>V - TRIBUTOS</t>
  </si>
  <si>
    <t xml:space="preserve">ITEM V - TRIBUTOS (ISSQN 5,0% + CONFINS 3,0% + PIS 0,65) = (8,65%)
TRIBUTO (8,65%)/100 =To 0,0865
</t>
  </si>
  <si>
    <t>LUCRO PRESUMIDO</t>
  </si>
  <si>
    <t>a) (TRIBUTOS (%))/100 = To</t>
  </si>
  <si>
    <t>b) TOTAL DO ITEM I + ITEM II + ITEM III + ITEM IV = Po</t>
  </si>
  <si>
    <t>Po=</t>
  </si>
  <si>
    <t>c) Po/(1-To) = Pi</t>
  </si>
  <si>
    <t>Pi=</t>
  </si>
  <si>
    <t>VALOR DO ITEM V (Pi - Po)</t>
  </si>
  <si>
    <t>VI – PREÇO HOMEM MÊS (Mão de Obra + Insumos + Demais Componentes + Tributos)</t>
  </si>
  <si>
    <t>PREÇO HOMEM MÊS (Mão de Obra + Insumos + Demais Componentes + Tributos)</t>
  </si>
  <si>
    <r>
      <t>VII – PREÇO POSTO DE TRABALHO MÊS (Mão de Obra + Insumos + Demais Componentes + Tributos) - 01</t>
    </r>
    <r>
      <rPr>
        <b/>
        <sz val="12"/>
        <color rgb="FF000000"/>
        <rFont val="Arial"/>
        <family val="2"/>
      </rPr>
      <t xml:space="preserve"> EMPREGADO (INFORMAR A QUANTIDADE DE EMPREGADOS NECESSÁRIOS PARA O POSTO)</t>
    </r>
  </si>
  <si>
    <t>PREÇO POSTO DE TRABALHO MÊS (Mão de Obra + Insumos + Demais Componentes + Tributos)</t>
  </si>
  <si>
    <t>ANEXO B – PLANILHA DE CUSTOS E FORMAÇÃO DE PREÇOS
Processo Administrativo - SEI Nº XXXXXXXXXXXXXXXXXX - PREGÃO ELETRÔNICO - PE Nº XXXXXX/2025</t>
  </si>
  <si>
    <t>4110-10</t>
  </si>
  <si>
    <t>ASSISTENTE ADMINISTRATIVO</t>
  </si>
  <si>
    <t>RN000013/2026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</si>
</sst>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rgb="FF000000"/>
      <name val="Times New Roman"/>
      <family val="1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</cellStyleXfs>
  <cellXfs count="145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14" fontId="2" fillId="0" borderId="13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4" borderId="22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23" xfId="0" applyFont="1" applyFill="1" applyBorder="1" applyAlignment="1">
      <alignment horizontal="center" vertical="top"/>
    </xf>
    <xf numFmtId="14" fontId="2" fillId="0" borderId="21" xfId="0" applyNumberFormat="1" applyFont="1" applyBorder="1" applyAlignment="1">
      <alignment horizontal="center" vertical="top"/>
    </xf>
    <xf numFmtId="0" fontId="2" fillId="4" borderId="31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left" vertical="top"/>
    </xf>
    <xf numFmtId="0" fontId="4" fillId="0" borderId="1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wrapText="1"/>
    </xf>
    <xf numFmtId="0" fontId="2" fillId="4" borderId="26" xfId="0" applyFont="1" applyFill="1" applyBorder="1" applyAlignment="1">
      <alignment horizontal="left" vertical="top" wrapText="1"/>
    </xf>
    <xf numFmtId="0" fontId="2" fillId="4" borderId="27" xfId="0" applyFont="1" applyFill="1" applyBorder="1" applyAlignment="1">
      <alignment horizontal="left" vertical="top"/>
    </xf>
    <xf numFmtId="0" fontId="2" fillId="4" borderId="28" xfId="0" applyFont="1" applyFill="1" applyBorder="1" applyAlignment="1">
      <alignment horizontal="left" vertical="top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/>
    </xf>
    <xf numFmtId="1" fontId="2" fillId="0" borderId="34" xfId="0" applyNumberFormat="1" applyFont="1" applyBorder="1" applyAlignment="1">
      <alignment horizontal="center" vertical="top" shrinkToFit="1"/>
    </xf>
    <xf numFmtId="0" fontId="5" fillId="0" borderId="7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1" fontId="2" fillId="0" borderId="1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top" wrapText="1"/>
    </xf>
    <xf numFmtId="1" fontId="2" fillId="0" borderId="12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vertical="top" shrinkToFit="1"/>
    </xf>
    <xf numFmtId="1" fontId="2" fillId="0" borderId="36" xfId="0" applyNumberFormat="1" applyFont="1" applyBorder="1" applyAlignment="1">
      <alignment horizontal="center" vertical="top" shrinkToFit="1"/>
    </xf>
    <xf numFmtId="1" fontId="2" fillId="0" borderId="37" xfId="0" applyNumberFormat="1" applyFont="1" applyBorder="1" applyAlignment="1">
      <alignment horizontal="center" vertical="top" shrinkToFit="1"/>
    </xf>
    <xf numFmtId="0" fontId="3" fillId="0" borderId="38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64" fontId="7" fillId="2" borderId="0" xfId="0" applyNumberFormat="1" applyFont="1" applyFill="1" applyAlignment="1">
      <alignment horizontal="left" vertical="top"/>
    </xf>
    <xf numFmtId="44" fontId="2" fillId="0" borderId="2" xfId="1" applyFont="1" applyBorder="1" applyAlignment="1">
      <alignment horizontal="left" wrapText="1"/>
    </xf>
    <xf numFmtId="44" fontId="5" fillId="0" borderId="2" xfId="1" applyFont="1" applyBorder="1" applyAlignment="1">
      <alignment horizontal="right" vertical="top" wrapText="1"/>
    </xf>
    <xf numFmtId="44" fontId="5" fillId="0" borderId="2" xfId="1" applyFont="1" applyBorder="1" applyAlignment="1">
      <alignment horizontal="center" vertical="top" wrapText="1"/>
    </xf>
    <xf numFmtId="44" fontId="4" fillId="0" borderId="40" xfId="1" applyFont="1" applyBorder="1" applyAlignment="1">
      <alignment horizontal="right" vertical="top" wrapText="1"/>
    </xf>
    <xf numFmtId="0" fontId="8" fillId="0" borderId="13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2" fillId="3" borderId="26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 vertical="top"/>
    </xf>
    <xf numFmtId="0" fontId="2" fillId="3" borderId="28" xfId="0" applyFont="1" applyFill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wrapText="1"/>
    </xf>
    <xf numFmtId="10" fontId="3" fillId="0" borderId="1" xfId="0" applyNumberFormat="1" applyFont="1" applyBorder="1" applyAlignment="1">
      <alignment horizontal="right" vertical="top" shrinkToFit="1"/>
    </xf>
    <xf numFmtId="0" fontId="4" fillId="0" borderId="25" xfId="0" applyFont="1" applyBorder="1" applyAlignment="1">
      <alignment horizontal="left" vertical="top" wrapText="1"/>
    </xf>
    <xf numFmtId="44" fontId="5" fillId="0" borderId="1" xfId="1" applyFont="1" applyFill="1" applyBorder="1" applyAlignment="1">
      <alignment horizontal="left" vertical="top" wrapText="1"/>
    </xf>
    <xf numFmtId="44" fontId="5" fillId="0" borderId="13" xfId="1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 indent="2"/>
    </xf>
    <xf numFmtId="44" fontId="4" fillId="0" borderId="1" xfId="1" applyFont="1" applyBorder="1" applyAlignment="1">
      <alignment horizontal="center" vertical="top" wrapText="1"/>
    </xf>
    <xf numFmtId="44" fontId="4" fillId="0" borderId="13" xfId="1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right" vertical="top" shrinkToFit="1"/>
    </xf>
    <xf numFmtId="44" fontId="4" fillId="0" borderId="1" xfId="1" applyFont="1" applyFill="1" applyBorder="1" applyAlignment="1">
      <alignment horizontal="left" vertical="top" wrapText="1"/>
    </xf>
    <xf numFmtId="44" fontId="4" fillId="0" borderId="13" xfId="1" applyFont="1" applyFill="1" applyBorder="1" applyAlignment="1">
      <alignment horizontal="left" vertical="top" wrapText="1"/>
    </xf>
    <xf numFmtId="10" fontId="3" fillId="0" borderId="1" xfId="0" applyNumberFormat="1" applyFont="1" applyBorder="1" applyAlignment="1">
      <alignment horizontal="right" vertical="center" shrinkToFit="1"/>
    </xf>
    <xf numFmtId="44" fontId="5" fillId="0" borderId="2" xfId="1" applyFont="1" applyFill="1" applyBorder="1" applyAlignment="1">
      <alignment horizontal="left" vertical="center" wrapText="1"/>
    </xf>
    <xf numFmtId="44" fontId="5" fillId="0" borderId="42" xfId="1" applyFont="1" applyFill="1" applyBorder="1" applyAlignment="1">
      <alignment horizontal="left" vertical="center" wrapText="1"/>
    </xf>
    <xf numFmtId="10" fontId="3" fillId="0" borderId="7" xfId="0" applyNumberFormat="1" applyFont="1" applyBorder="1" applyAlignment="1">
      <alignment horizontal="right" vertical="top" shrinkToFit="1"/>
    </xf>
    <xf numFmtId="0" fontId="2" fillId="3" borderId="1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10" fontId="2" fillId="0" borderId="8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center" vertical="top" wrapText="1"/>
    </xf>
    <xf numFmtId="44" fontId="5" fillId="0" borderId="1" xfId="1" applyFont="1" applyBorder="1" applyAlignment="1">
      <alignment horizontal="left" vertical="top" wrapText="1"/>
    </xf>
    <xf numFmtId="44" fontId="5" fillId="0" borderId="13" xfId="1" applyFont="1" applyBorder="1" applyAlignment="1">
      <alignment horizontal="left" vertical="top" wrapText="1"/>
    </xf>
    <xf numFmtId="44" fontId="5" fillId="0" borderId="1" xfId="1" applyFont="1" applyFill="1" applyBorder="1" applyAlignment="1">
      <alignment horizontal="left" vertical="center" wrapText="1"/>
    </xf>
    <xf numFmtId="44" fontId="5" fillId="0" borderId="13" xfId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left" vertical="center" wrapText="1"/>
    </xf>
    <xf numFmtId="44" fontId="4" fillId="0" borderId="13" xfId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top" wrapText="1"/>
    </xf>
    <xf numFmtId="10" fontId="4" fillId="0" borderId="1" xfId="0" applyNumberFormat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left" vertical="center" shrinkToFit="1"/>
    </xf>
    <xf numFmtId="44" fontId="2" fillId="0" borderId="13" xfId="1" applyFont="1" applyFill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44" fontId="4" fillId="0" borderId="13" xfId="1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center" vertical="top" wrapText="1"/>
    </xf>
    <xf numFmtId="44" fontId="2" fillId="0" borderId="1" xfId="1" applyFont="1" applyBorder="1" applyAlignment="1">
      <alignment horizontal="left" vertical="center" shrinkToFit="1"/>
    </xf>
    <xf numFmtId="44" fontId="2" fillId="0" borderId="13" xfId="1" applyFont="1" applyBorder="1" applyAlignment="1">
      <alignment horizontal="left" vertical="center" shrinkToFit="1"/>
    </xf>
    <xf numFmtId="0" fontId="2" fillId="3" borderId="24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4" fillId="0" borderId="13" xfId="0" applyFont="1" applyBorder="1" applyAlignment="1">
      <alignment horizontal="left" vertical="top" wrapText="1"/>
    </xf>
    <xf numFmtId="44" fontId="4" fillId="0" borderId="1" xfId="1" applyFont="1" applyBorder="1" applyAlignment="1">
      <alignment horizontal="left" vertical="top" wrapText="1"/>
    </xf>
    <xf numFmtId="44" fontId="4" fillId="0" borderId="13" xfId="1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44" fontId="4" fillId="0" borderId="25" xfId="1" applyFont="1" applyBorder="1" applyAlignment="1">
      <alignment horizontal="center" vertical="top" wrapText="1"/>
    </xf>
    <xf numFmtId="44" fontId="4" fillId="0" borderId="21" xfId="1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44" fontId="4" fillId="0" borderId="25" xfId="0" applyNumberFormat="1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justify" wrapText="1"/>
    </xf>
    <xf numFmtId="0" fontId="2" fillId="0" borderId="16" xfId="0" applyFont="1" applyBorder="1" applyAlignment="1">
      <alignment horizontal="justify" vertical="justify" wrapText="1"/>
    </xf>
    <xf numFmtId="0" fontId="2" fillId="0" borderId="17" xfId="0" applyFont="1" applyBorder="1" applyAlignment="1">
      <alignment horizontal="justify" vertical="justify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</cellXfs>
  <cellStyles count="5">
    <cellStyle name="Moeda" xfId="1" builtinId="4"/>
    <cellStyle name="Normal" xfId="0" builtinId="0"/>
    <cellStyle name="Normal 2" xfId="4" xr:uid="{5E7040BC-12BB-48D6-A799-747FC89F361B}"/>
    <cellStyle name="Normal 4" xfId="2" xr:uid="{00000000-0005-0000-0000-000003000000}"/>
    <cellStyle name="Vírgula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I221"/>
  <sheetViews>
    <sheetView tabSelected="1" view="pageBreakPreview" topLeftCell="A90" zoomScaleNormal="100" zoomScaleSheetLayoutView="100" workbookViewId="0">
      <selection activeCell="E44" sqref="E44:F44"/>
    </sheetView>
  </sheetViews>
  <sheetFormatPr defaultRowHeight="12.75" x14ac:dyDescent="0.2"/>
  <cols>
    <col min="1" max="1" width="10.33203125" customWidth="1"/>
    <col min="2" max="2" width="86.33203125" customWidth="1"/>
    <col min="4" max="4" width="62.6640625" customWidth="1"/>
    <col min="5" max="5" width="15.5" customWidth="1"/>
    <col min="6" max="6" width="45.33203125" customWidth="1"/>
    <col min="7" max="7" width="29" style="1" customWidth="1"/>
    <col min="8" max="35" width="9.33203125" style="1"/>
  </cols>
  <sheetData>
    <row r="3" spans="1:6" s="1" customFormat="1" x14ac:dyDescent="0.2"/>
    <row r="4" spans="1:6" ht="33.75" customHeight="1" thickBot="1" x14ac:dyDescent="0.25">
      <c r="A4" s="43" t="s">
        <v>106</v>
      </c>
      <c r="B4" s="44"/>
      <c r="C4" s="44"/>
      <c r="D4" s="44"/>
      <c r="E4" s="44"/>
      <c r="F4" s="44"/>
    </row>
    <row r="5" spans="1:6" ht="15.75" x14ac:dyDescent="0.2">
      <c r="A5" s="45" t="s">
        <v>0</v>
      </c>
      <c r="B5" s="46"/>
      <c r="C5" s="46"/>
      <c r="D5" s="46"/>
      <c r="E5" s="46"/>
      <c r="F5" s="47"/>
    </row>
    <row r="6" spans="1:6" ht="15.75" x14ac:dyDescent="0.2">
      <c r="A6" s="48" t="s">
        <v>1</v>
      </c>
      <c r="B6" s="49"/>
      <c r="C6" s="49"/>
      <c r="D6" s="49"/>
      <c r="E6" s="50"/>
      <c r="F6" s="2"/>
    </row>
    <row r="7" spans="1:6" ht="15.75" x14ac:dyDescent="0.2">
      <c r="A7" s="48" t="s">
        <v>2</v>
      </c>
      <c r="B7" s="49"/>
      <c r="C7" s="49"/>
      <c r="D7" s="49"/>
      <c r="E7" s="50"/>
      <c r="F7" s="3" t="s">
        <v>3</v>
      </c>
    </row>
    <row r="8" spans="1:6" ht="15.75" x14ac:dyDescent="0.2">
      <c r="A8" s="48" t="s">
        <v>4</v>
      </c>
      <c r="B8" s="49"/>
      <c r="C8" s="49"/>
      <c r="D8" s="49"/>
      <c r="E8" s="50"/>
      <c r="F8" s="3" t="s">
        <v>109</v>
      </c>
    </row>
    <row r="9" spans="1:6" ht="16.5" thickBot="1" x14ac:dyDescent="0.25">
      <c r="A9" s="51" t="s">
        <v>5</v>
      </c>
      <c r="B9" s="52"/>
      <c r="C9" s="52"/>
      <c r="D9" s="52"/>
      <c r="E9" s="53"/>
      <c r="F9" s="4">
        <v>20</v>
      </c>
    </row>
    <row r="10" spans="1:6" ht="16.5" thickBot="1" x14ac:dyDescent="0.25">
      <c r="A10" s="5"/>
      <c r="B10" s="6"/>
      <c r="C10" s="6"/>
      <c r="D10" s="6"/>
      <c r="E10" s="6"/>
      <c r="F10" s="7"/>
    </row>
    <row r="11" spans="1:6" ht="15.75" x14ac:dyDescent="0.2">
      <c r="A11" s="74" t="s">
        <v>6</v>
      </c>
      <c r="B11" s="75"/>
      <c r="C11" s="75"/>
      <c r="D11" s="75"/>
      <c r="E11" s="75"/>
      <c r="F11" s="76"/>
    </row>
    <row r="12" spans="1:6" ht="15.75" x14ac:dyDescent="0.2">
      <c r="A12" s="77" t="s">
        <v>7</v>
      </c>
      <c r="B12" s="78"/>
      <c r="C12" s="78"/>
      <c r="D12" s="78"/>
      <c r="E12" s="78"/>
      <c r="F12" s="3">
        <v>2</v>
      </c>
    </row>
    <row r="13" spans="1:6" ht="15.75" x14ac:dyDescent="0.2">
      <c r="A13" s="77" t="s">
        <v>8</v>
      </c>
      <c r="B13" s="78"/>
      <c r="C13" s="78"/>
      <c r="D13" s="78"/>
      <c r="E13" s="78"/>
      <c r="F13" s="42" t="s">
        <v>108</v>
      </c>
    </row>
    <row r="14" spans="1:6" ht="15.75" x14ac:dyDescent="0.2">
      <c r="A14" s="48" t="s">
        <v>9</v>
      </c>
      <c r="B14" s="49"/>
      <c r="C14" s="49"/>
      <c r="D14" s="49"/>
      <c r="E14" s="50"/>
      <c r="F14" s="3" t="s">
        <v>107</v>
      </c>
    </row>
    <row r="15" spans="1:6" ht="15.75" x14ac:dyDescent="0.2">
      <c r="A15" s="77" t="s">
        <v>10</v>
      </c>
      <c r="B15" s="78"/>
      <c r="C15" s="78"/>
      <c r="D15" s="78"/>
      <c r="E15" s="78"/>
      <c r="F15" s="42" t="str">
        <f>F13</f>
        <v>ASSISTENTE ADMINISTRATIVO</v>
      </c>
    </row>
    <row r="16" spans="1:6" ht="16.5" thickBot="1" x14ac:dyDescent="0.25">
      <c r="A16" s="79" t="s">
        <v>11</v>
      </c>
      <c r="B16" s="80"/>
      <c r="C16" s="80"/>
      <c r="D16" s="80"/>
      <c r="E16" s="80"/>
      <c r="F16" s="8">
        <v>46023</v>
      </c>
    </row>
    <row r="17" spans="1:6" ht="31.5" customHeight="1" thickBot="1" x14ac:dyDescent="0.25">
      <c r="A17" s="54" t="s">
        <v>12</v>
      </c>
      <c r="B17" s="55"/>
      <c r="C17" s="55"/>
      <c r="D17" s="55"/>
      <c r="E17" s="55"/>
      <c r="F17" s="56"/>
    </row>
    <row r="18" spans="1:6" ht="16.5" thickBot="1" x14ac:dyDescent="0.25">
      <c r="A18" s="9"/>
      <c r="B18" s="10"/>
      <c r="C18" s="10"/>
      <c r="D18" s="10"/>
      <c r="E18" s="10"/>
      <c r="F18" s="11"/>
    </row>
    <row r="19" spans="1:6" ht="15.75" x14ac:dyDescent="0.2">
      <c r="A19" s="57" t="s">
        <v>13</v>
      </c>
      <c r="B19" s="58"/>
      <c r="C19" s="58"/>
      <c r="D19" s="58"/>
      <c r="E19" s="58"/>
      <c r="F19" s="59"/>
    </row>
    <row r="20" spans="1:6" ht="15.75" x14ac:dyDescent="0.2">
      <c r="A20" s="60" t="s">
        <v>14</v>
      </c>
      <c r="B20" s="61"/>
      <c r="C20" s="61"/>
      <c r="D20" s="61"/>
      <c r="E20" s="61"/>
      <c r="F20" s="62"/>
    </row>
    <row r="21" spans="1:6" ht="15.75" x14ac:dyDescent="0.2">
      <c r="A21" s="63" t="s">
        <v>15</v>
      </c>
      <c r="B21" s="64"/>
      <c r="C21" s="64"/>
      <c r="D21" s="64"/>
      <c r="E21" s="64"/>
      <c r="F21" s="65"/>
    </row>
    <row r="22" spans="1:6" ht="15" customHeight="1" x14ac:dyDescent="0.2">
      <c r="A22" s="66" t="s">
        <v>16</v>
      </c>
      <c r="B22" s="68" t="s">
        <v>17</v>
      </c>
      <c r="C22" s="68"/>
      <c r="D22" s="69" t="s">
        <v>18</v>
      </c>
      <c r="E22" s="70"/>
      <c r="F22" s="73" t="s">
        <v>19</v>
      </c>
    </row>
    <row r="23" spans="1:6" ht="3.75" customHeight="1" x14ac:dyDescent="0.2">
      <c r="A23" s="67"/>
      <c r="B23" s="68"/>
      <c r="C23" s="68"/>
      <c r="D23" s="71"/>
      <c r="E23" s="72"/>
      <c r="F23" s="73"/>
    </row>
    <row r="24" spans="1:6" ht="15.75" x14ac:dyDescent="0.25">
      <c r="A24" s="12" t="s">
        <v>20</v>
      </c>
      <c r="B24" s="61" t="s">
        <v>21</v>
      </c>
      <c r="C24" s="61"/>
      <c r="D24" s="82"/>
      <c r="E24" s="82"/>
      <c r="F24" s="38">
        <f>SUM(F26+F34)</f>
        <v>4284.68</v>
      </c>
    </row>
    <row r="25" spans="1:6" ht="15.75" x14ac:dyDescent="0.2">
      <c r="A25" s="12" t="s">
        <v>22</v>
      </c>
      <c r="B25" s="81" t="s">
        <v>23</v>
      </c>
      <c r="C25" s="81"/>
      <c r="D25" s="82"/>
      <c r="E25" s="82"/>
      <c r="F25" s="39"/>
    </row>
    <row r="26" spans="1:6" ht="15.75" x14ac:dyDescent="0.2">
      <c r="A26" s="12">
        <v>1</v>
      </c>
      <c r="B26" s="81" t="s">
        <v>24</v>
      </c>
      <c r="C26" s="81"/>
      <c r="D26" s="82"/>
      <c r="E26" s="82"/>
      <c r="F26" s="39">
        <v>4284.68</v>
      </c>
    </row>
    <row r="27" spans="1:6" ht="15.75" x14ac:dyDescent="0.2">
      <c r="A27" s="12">
        <v>2</v>
      </c>
      <c r="B27" s="81" t="s">
        <v>25</v>
      </c>
      <c r="C27" s="81"/>
      <c r="D27" s="82"/>
      <c r="E27" s="82"/>
      <c r="F27" s="39"/>
    </row>
    <row r="28" spans="1:6" ht="14.25" customHeight="1" x14ac:dyDescent="0.2">
      <c r="A28" s="12">
        <v>3</v>
      </c>
      <c r="B28" s="81" t="s">
        <v>26</v>
      </c>
      <c r="C28" s="81"/>
      <c r="D28" s="82"/>
      <c r="E28" s="82"/>
      <c r="F28" s="39"/>
    </row>
    <row r="29" spans="1:6" ht="14.25" customHeight="1" x14ac:dyDescent="0.2">
      <c r="A29" s="12">
        <v>4</v>
      </c>
      <c r="B29" s="81" t="s">
        <v>27</v>
      </c>
      <c r="C29" s="81"/>
      <c r="D29" s="82"/>
      <c r="E29" s="82"/>
      <c r="F29" s="39"/>
    </row>
    <row r="30" spans="1:6" ht="14.25" customHeight="1" x14ac:dyDescent="0.2">
      <c r="A30" s="12">
        <v>5</v>
      </c>
      <c r="B30" s="81" t="s">
        <v>28</v>
      </c>
      <c r="C30" s="81"/>
      <c r="D30" s="82"/>
      <c r="E30" s="82"/>
      <c r="F30" s="39"/>
    </row>
    <row r="31" spans="1:6" ht="14.25" customHeight="1" x14ac:dyDescent="0.2">
      <c r="A31" s="12">
        <v>6</v>
      </c>
      <c r="B31" s="81" t="s">
        <v>29</v>
      </c>
      <c r="C31" s="81"/>
      <c r="D31" s="82"/>
      <c r="E31" s="82"/>
      <c r="F31" s="39"/>
    </row>
    <row r="32" spans="1:6" ht="14.25" customHeight="1" x14ac:dyDescent="0.2">
      <c r="A32" s="12">
        <v>7</v>
      </c>
      <c r="B32" s="81" t="s">
        <v>30</v>
      </c>
      <c r="C32" s="81"/>
      <c r="D32" s="82"/>
      <c r="E32" s="82"/>
      <c r="F32" s="39"/>
    </row>
    <row r="33" spans="1:6" ht="14.25" customHeight="1" x14ac:dyDescent="0.2">
      <c r="A33" s="12">
        <v>8</v>
      </c>
      <c r="B33" s="81" t="s">
        <v>31</v>
      </c>
      <c r="C33" s="81"/>
      <c r="D33" s="82"/>
      <c r="E33" s="82"/>
      <c r="F33" s="39"/>
    </row>
    <row r="34" spans="1:6" ht="15.75" x14ac:dyDescent="0.2">
      <c r="A34" s="12" t="s">
        <v>32</v>
      </c>
      <c r="B34" s="81" t="s">
        <v>33</v>
      </c>
      <c r="C34" s="81"/>
      <c r="D34" s="83">
        <v>0</v>
      </c>
      <c r="E34" s="83"/>
      <c r="F34" s="40">
        <f>SUM(F26:F33)*D34</f>
        <v>0</v>
      </c>
    </row>
    <row r="35" spans="1:6" ht="16.5" thickBot="1" x14ac:dyDescent="0.25">
      <c r="A35" s="13"/>
      <c r="B35" s="84" t="s">
        <v>34</v>
      </c>
      <c r="C35" s="84"/>
      <c r="D35" s="84"/>
      <c r="E35" s="84"/>
      <c r="F35" s="41">
        <f>SUM(F26:F34)</f>
        <v>4284.68</v>
      </c>
    </row>
    <row r="36" spans="1:6" ht="18" customHeight="1" thickBot="1" x14ac:dyDescent="0.25">
      <c r="A36" s="54" t="s">
        <v>35</v>
      </c>
      <c r="B36" s="55"/>
      <c r="C36" s="55"/>
      <c r="D36" s="55"/>
      <c r="E36" s="55"/>
      <c r="F36" s="56"/>
    </row>
    <row r="37" spans="1:6" ht="16.5" thickBot="1" x14ac:dyDescent="0.25">
      <c r="A37" s="14"/>
      <c r="B37" s="15"/>
      <c r="C37" s="15"/>
      <c r="D37" s="15"/>
      <c r="E37" s="15"/>
      <c r="F37" s="16"/>
    </row>
    <row r="38" spans="1:6" ht="15.75" x14ac:dyDescent="0.2">
      <c r="A38" s="57" t="s">
        <v>36</v>
      </c>
      <c r="B38" s="58"/>
      <c r="C38" s="58"/>
      <c r="D38" s="58"/>
      <c r="E38" s="58"/>
      <c r="F38" s="87"/>
    </row>
    <row r="39" spans="1:6" ht="15.75" x14ac:dyDescent="0.2">
      <c r="A39" s="63" t="s">
        <v>37</v>
      </c>
      <c r="B39" s="64"/>
      <c r="C39" s="64"/>
      <c r="D39" s="64"/>
      <c r="E39" s="64"/>
      <c r="F39" s="88"/>
    </row>
    <row r="40" spans="1:6" ht="15.75" x14ac:dyDescent="0.2">
      <c r="A40" s="17" t="s">
        <v>38</v>
      </c>
      <c r="B40" s="18" t="s">
        <v>17</v>
      </c>
      <c r="C40" s="89" t="s">
        <v>39</v>
      </c>
      <c r="D40" s="89"/>
      <c r="E40" s="90" t="s">
        <v>19</v>
      </c>
      <c r="F40" s="91"/>
    </row>
    <row r="41" spans="1:6" ht="15.75" x14ac:dyDescent="0.2">
      <c r="A41" s="12" t="s">
        <v>40</v>
      </c>
      <c r="B41" s="19" t="s">
        <v>41</v>
      </c>
      <c r="C41" s="92">
        <f>SUM(C42:D49)</f>
        <v>0.3680000000000001</v>
      </c>
      <c r="D41" s="92"/>
      <c r="E41" s="93">
        <f>SUM(E42:F49)</f>
        <v>1576.7622400000005</v>
      </c>
      <c r="F41" s="94"/>
    </row>
    <row r="42" spans="1:6" ht="15.75" x14ac:dyDescent="0.2">
      <c r="A42" s="20">
        <v>1</v>
      </c>
      <c r="B42" s="21" t="s">
        <v>42</v>
      </c>
      <c r="C42" s="83">
        <v>0.2</v>
      </c>
      <c r="D42" s="83"/>
      <c r="E42" s="85">
        <f>F35*C42</f>
        <v>856.93600000000015</v>
      </c>
      <c r="F42" s="86"/>
    </row>
    <row r="43" spans="1:6" ht="15.75" x14ac:dyDescent="0.2">
      <c r="A43" s="20">
        <v>2</v>
      </c>
      <c r="B43" s="21" t="s">
        <v>43</v>
      </c>
      <c r="C43" s="83">
        <v>1.4999999999999999E-2</v>
      </c>
      <c r="D43" s="83"/>
      <c r="E43" s="85">
        <f>F35*C43</f>
        <v>64.270200000000003</v>
      </c>
      <c r="F43" s="86"/>
    </row>
    <row r="44" spans="1:6" ht="15.75" x14ac:dyDescent="0.2">
      <c r="A44" s="20">
        <v>3</v>
      </c>
      <c r="B44" s="21" t="s">
        <v>44</v>
      </c>
      <c r="C44" s="83">
        <v>0.01</v>
      </c>
      <c r="D44" s="83"/>
      <c r="E44" s="85">
        <f>F35*C44</f>
        <v>42.846800000000002</v>
      </c>
      <c r="F44" s="86"/>
    </row>
    <row r="45" spans="1:6" ht="15.75" x14ac:dyDescent="0.2">
      <c r="A45" s="20">
        <v>4</v>
      </c>
      <c r="B45" s="21" t="s">
        <v>45</v>
      </c>
      <c r="C45" s="83">
        <v>2E-3</v>
      </c>
      <c r="D45" s="83"/>
      <c r="E45" s="85">
        <f>F35*C45</f>
        <v>8.5693600000000014</v>
      </c>
      <c r="F45" s="86"/>
    </row>
    <row r="46" spans="1:6" ht="15.75" x14ac:dyDescent="0.2">
      <c r="A46" s="20">
        <v>5</v>
      </c>
      <c r="B46" s="21" t="s">
        <v>46</v>
      </c>
      <c r="C46" s="83">
        <v>2.5000000000000001E-2</v>
      </c>
      <c r="D46" s="83"/>
      <c r="E46" s="85">
        <f>F35*C46</f>
        <v>107.11700000000002</v>
      </c>
      <c r="F46" s="86"/>
    </row>
    <row r="47" spans="1:6" ht="15.75" x14ac:dyDescent="0.2">
      <c r="A47" s="20">
        <v>6</v>
      </c>
      <c r="B47" s="21" t="s">
        <v>47</v>
      </c>
      <c r="C47" s="83">
        <v>0.08</v>
      </c>
      <c r="D47" s="83"/>
      <c r="E47" s="85">
        <f>F35*C47</f>
        <v>342.77440000000001</v>
      </c>
      <c r="F47" s="86"/>
    </row>
    <row r="48" spans="1:6" ht="21" customHeight="1" x14ac:dyDescent="0.2">
      <c r="A48" s="26">
        <v>7</v>
      </c>
      <c r="B48" s="36" t="s">
        <v>48</v>
      </c>
      <c r="C48" s="95">
        <v>0.03</v>
      </c>
      <c r="D48" s="95"/>
      <c r="E48" s="96">
        <f>F35*C48</f>
        <v>128.54040000000001</v>
      </c>
      <c r="F48" s="97"/>
    </row>
    <row r="49" spans="1:6" ht="15.75" x14ac:dyDescent="0.2">
      <c r="A49" s="22">
        <v>8</v>
      </c>
      <c r="B49" s="23" t="s">
        <v>49</v>
      </c>
      <c r="C49" s="98">
        <v>6.0000000000000001E-3</v>
      </c>
      <c r="D49" s="98"/>
      <c r="E49" s="85">
        <f>F35*C49</f>
        <v>25.708080000000002</v>
      </c>
      <c r="F49" s="86"/>
    </row>
    <row r="50" spans="1:6" ht="30.75" customHeight="1" x14ac:dyDescent="0.2">
      <c r="A50" s="99" t="s">
        <v>50</v>
      </c>
      <c r="B50" s="100"/>
      <c r="C50" s="100"/>
      <c r="D50" s="100"/>
      <c r="E50" s="100"/>
      <c r="F50" s="101"/>
    </row>
    <row r="51" spans="1:6" ht="15.75" x14ac:dyDescent="0.2">
      <c r="A51" s="24" t="s">
        <v>51</v>
      </c>
      <c r="B51" s="25" t="s">
        <v>52</v>
      </c>
      <c r="C51" s="102">
        <f>SUM(C52:D58)</f>
        <v>0.23270000000000002</v>
      </c>
      <c r="D51" s="102"/>
      <c r="E51" s="93">
        <f>SUM(E52:F58)</f>
        <v>997.0450360000001</v>
      </c>
      <c r="F51" s="94"/>
    </row>
    <row r="52" spans="1:6" ht="15.75" x14ac:dyDescent="0.2">
      <c r="A52" s="20">
        <v>9</v>
      </c>
      <c r="B52" s="21" t="s">
        <v>53</v>
      </c>
      <c r="C52" s="83">
        <v>0.1111</v>
      </c>
      <c r="D52" s="83"/>
      <c r="E52" s="85">
        <f>F35*C52</f>
        <v>476.02794800000004</v>
      </c>
      <c r="F52" s="86"/>
    </row>
    <row r="53" spans="1:6" ht="15.75" x14ac:dyDescent="0.2">
      <c r="A53" s="20">
        <v>10</v>
      </c>
      <c r="B53" s="21" t="s">
        <v>54</v>
      </c>
      <c r="C53" s="83">
        <v>1.3899999999999999E-2</v>
      </c>
      <c r="D53" s="83"/>
      <c r="E53" s="85">
        <f>F35*C53</f>
        <v>59.557051999999999</v>
      </c>
      <c r="F53" s="86"/>
    </row>
    <row r="54" spans="1:6" ht="15.75" x14ac:dyDescent="0.2">
      <c r="A54" s="20">
        <v>11</v>
      </c>
      <c r="B54" s="21" t="s">
        <v>55</v>
      </c>
      <c r="C54" s="83">
        <v>2.0000000000000001E-4</v>
      </c>
      <c r="D54" s="83"/>
      <c r="E54" s="85">
        <f>F35*C54</f>
        <v>0.85693600000000014</v>
      </c>
      <c r="F54" s="86"/>
    </row>
    <row r="55" spans="1:6" ht="15.75" x14ac:dyDescent="0.2">
      <c r="A55" s="20">
        <v>12</v>
      </c>
      <c r="B55" s="21" t="s">
        <v>56</v>
      </c>
      <c r="C55" s="83">
        <v>2.8E-3</v>
      </c>
      <c r="D55" s="83"/>
      <c r="E55" s="85">
        <f>F35*C55</f>
        <v>11.997104</v>
      </c>
      <c r="F55" s="86"/>
    </row>
    <row r="56" spans="1:6" ht="15.75" x14ac:dyDescent="0.2">
      <c r="A56" s="20">
        <v>13</v>
      </c>
      <c r="B56" s="21" t="s">
        <v>57</v>
      </c>
      <c r="C56" s="83">
        <v>2E-3</v>
      </c>
      <c r="D56" s="83"/>
      <c r="E56" s="85">
        <f>F35*C56</f>
        <v>8.5693600000000014</v>
      </c>
      <c r="F56" s="86"/>
    </row>
    <row r="57" spans="1:6" ht="15.75" x14ac:dyDescent="0.2">
      <c r="A57" s="20">
        <v>14</v>
      </c>
      <c r="B57" s="21" t="s">
        <v>58</v>
      </c>
      <c r="C57" s="83">
        <v>1.9400000000000001E-2</v>
      </c>
      <c r="D57" s="83"/>
      <c r="E57" s="85">
        <f>F35*C57</f>
        <v>83.122792000000004</v>
      </c>
      <c r="F57" s="86"/>
    </row>
    <row r="58" spans="1:6" ht="15.75" x14ac:dyDescent="0.2">
      <c r="A58" s="20">
        <v>15</v>
      </c>
      <c r="B58" s="21" t="s">
        <v>59</v>
      </c>
      <c r="C58" s="83">
        <v>8.3299999999999999E-2</v>
      </c>
      <c r="D58" s="83"/>
      <c r="E58" s="96">
        <f>F35*C58</f>
        <v>356.91384400000004</v>
      </c>
      <c r="F58" s="97"/>
    </row>
    <row r="59" spans="1:6" ht="15.75" x14ac:dyDescent="0.2">
      <c r="A59" s="12" t="s">
        <v>60</v>
      </c>
      <c r="B59" s="19" t="s">
        <v>61</v>
      </c>
      <c r="C59" s="92">
        <f>SUM(C60:D62)</f>
        <v>4.53E-2</v>
      </c>
      <c r="D59" s="92"/>
      <c r="E59" s="93">
        <f>SUM(E60:F62)</f>
        <v>194.09600399999999</v>
      </c>
      <c r="F59" s="94"/>
    </row>
    <row r="60" spans="1:6" ht="15.75" x14ac:dyDescent="0.2">
      <c r="A60" s="20">
        <v>16</v>
      </c>
      <c r="B60" s="21" t="s">
        <v>62</v>
      </c>
      <c r="C60" s="83">
        <v>4.4999999999999997E-3</v>
      </c>
      <c r="D60" s="83"/>
      <c r="E60" s="85">
        <f>F35*C60</f>
        <v>19.28106</v>
      </c>
      <c r="F60" s="86"/>
    </row>
    <row r="61" spans="1:6" ht="15.75" x14ac:dyDescent="0.2">
      <c r="A61" s="20">
        <v>17</v>
      </c>
      <c r="B61" s="21" t="s">
        <v>63</v>
      </c>
      <c r="C61" s="83">
        <v>8.0000000000000004E-4</v>
      </c>
      <c r="D61" s="83"/>
      <c r="E61" s="85">
        <f>F35*C61</f>
        <v>3.4277440000000006</v>
      </c>
      <c r="F61" s="86"/>
    </row>
    <row r="62" spans="1:6" ht="15.75" x14ac:dyDescent="0.2">
      <c r="A62" s="20">
        <v>18</v>
      </c>
      <c r="B62" s="21" t="s">
        <v>64</v>
      </c>
      <c r="C62" s="83">
        <v>0.04</v>
      </c>
      <c r="D62" s="83"/>
      <c r="E62" s="85">
        <f>F35*C62</f>
        <v>171.38720000000001</v>
      </c>
      <c r="F62" s="86"/>
    </row>
    <row r="63" spans="1:6" ht="15.75" x14ac:dyDescent="0.2">
      <c r="A63" s="12" t="s">
        <v>65</v>
      </c>
      <c r="B63" s="19" t="s">
        <v>66</v>
      </c>
      <c r="C63" s="92">
        <f>SUM(C64)</f>
        <v>8.5633600000000032E-2</v>
      </c>
      <c r="D63" s="92"/>
      <c r="E63" s="93">
        <f>E64</f>
        <v>366.91257324800017</v>
      </c>
      <c r="F63" s="94"/>
    </row>
    <row r="64" spans="1:6" ht="33" customHeight="1" x14ac:dyDescent="0.2">
      <c r="A64" s="26">
        <v>19</v>
      </c>
      <c r="B64" s="27" t="s">
        <v>67</v>
      </c>
      <c r="C64" s="95">
        <f>C41*C51</f>
        <v>8.5633600000000032E-2</v>
      </c>
      <c r="D64" s="95"/>
      <c r="E64" s="106">
        <f>F35*C64</f>
        <v>366.91257324800017</v>
      </c>
      <c r="F64" s="107"/>
    </row>
    <row r="65" spans="1:6" ht="15.75" x14ac:dyDescent="0.2">
      <c r="A65" s="108"/>
      <c r="B65" s="28" t="s">
        <v>68</v>
      </c>
      <c r="C65" s="92">
        <f>SUM(C63,C59,C51,C41)</f>
        <v>0.73163360000000011</v>
      </c>
      <c r="D65" s="92"/>
      <c r="E65" s="106">
        <f>SUM(E41+E51+E59+E63)</f>
        <v>3134.8158532480006</v>
      </c>
      <c r="F65" s="107"/>
    </row>
    <row r="66" spans="1:6" ht="16.5" thickBot="1" x14ac:dyDescent="0.25">
      <c r="A66" s="109"/>
      <c r="B66" s="84" t="s">
        <v>69</v>
      </c>
      <c r="C66" s="84"/>
      <c r="D66" s="84"/>
      <c r="E66" s="110">
        <f>SUM(F35+E65)</f>
        <v>7419.4958532480014</v>
      </c>
      <c r="F66" s="111"/>
    </row>
    <row r="67" spans="1:6" ht="16.5" thickBot="1" x14ac:dyDescent="0.25">
      <c r="A67" s="14"/>
      <c r="B67" s="15"/>
      <c r="C67" s="15"/>
      <c r="D67" s="15"/>
      <c r="E67" s="15"/>
      <c r="F67" s="16"/>
    </row>
    <row r="68" spans="1:6" ht="15.75" x14ac:dyDescent="0.2">
      <c r="A68" s="57" t="s">
        <v>70</v>
      </c>
      <c r="B68" s="58"/>
      <c r="C68" s="58"/>
      <c r="D68" s="58"/>
      <c r="E68" s="58"/>
      <c r="F68" s="87"/>
    </row>
    <row r="69" spans="1:6" ht="15.75" x14ac:dyDescent="0.2">
      <c r="A69" s="63" t="s">
        <v>71</v>
      </c>
      <c r="B69" s="64"/>
      <c r="C69" s="64"/>
      <c r="D69" s="64"/>
      <c r="E69" s="64"/>
      <c r="F69" s="88"/>
    </row>
    <row r="70" spans="1:6" ht="26.25" customHeight="1" x14ac:dyDescent="0.2">
      <c r="A70" s="17" t="s">
        <v>16</v>
      </c>
      <c r="B70" s="29" t="s">
        <v>17</v>
      </c>
      <c r="C70" s="68" t="s">
        <v>72</v>
      </c>
      <c r="D70" s="68"/>
      <c r="E70" s="64" t="s">
        <v>19</v>
      </c>
      <c r="F70" s="88"/>
    </row>
    <row r="71" spans="1:6" ht="15.75" x14ac:dyDescent="0.2">
      <c r="A71" s="20">
        <v>20</v>
      </c>
      <c r="B71" s="27" t="s">
        <v>73</v>
      </c>
      <c r="C71" s="103"/>
      <c r="D71" s="103"/>
      <c r="E71" s="104">
        <v>0</v>
      </c>
      <c r="F71" s="105"/>
    </row>
    <row r="72" spans="1:6" ht="15.75" x14ac:dyDescent="0.2">
      <c r="A72" s="20">
        <v>21</v>
      </c>
      <c r="B72" s="27" t="s">
        <v>74</v>
      </c>
      <c r="C72" s="103"/>
      <c r="D72" s="103"/>
      <c r="E72" s="104">
        <v>0</v>
      </c>
      <c r="F72" s="105"/>
    </row>
    <row r="73" spans="1:6" ht="15.75" x14ac:dyDescent="0.2">
      <c r="A73" s="20">
        <v>22</v>
      </c>
      <c r="B73" s="27" t="s">
        <v>75</v>
      </c>
      <c r="C73" s="103"/>
      <c r="D73" s="103"/>
      <c r="E73" s="104">
        <v>0</v>
      </c>
      <c r="F73" s="105"/>
    </row>
    <row r="74" spans="1:6" ht="15.75" x14ac:dyDescent="0.2">
      <c r="A74" s="20">
        <v>23</v>
      </c>
      <c r="B74" s="27" t="s">
        <v>76</v>
      </c>
      <c r="C74" s="103"/>
      <c r="D74" s="103"/>
      <c r="E74" s="104">
        <v>0</v>
      </c>
      <c r="F74" s="105"/>
    </row>
    <row r="75" spans="1:6" ht="15.75" x14ac:dyDescent="0.2">
      <c r="A75" s="20">
        <v>24</v>
      </c>
      <c r="B75" s="27" t="s">
        <v>77</v>
      </c>
      <c r="C75" s="103"/>
      <c r="D75" s="103"/>
      <c r="E75" s="104">
        <v>0</v>
      </c>
      <c r="F75" s="105"/>
    </row>
    <row r="76" spans="1:6" ht="15.75" x14ac:dyDescent="0.2">
      <c r="A76" s="20">
        <v>25</v>
      </c>
      <c r="B76" s="27" t="s">
        <v>78</v>
      </c>
      <c r="C76" s="103"/>
      <c r="D76" s="103"/>
      <c r="E76" s="104">
        <v>0</v>
      </c>
      <c r="F76" s="105"/>
    </row>
    <row r="77" spans="1:6" ht="15.75" x14ac:dyDescent="0.2">
      <c r="A77" s="20">
        <v>26</v>
      </c>
      <c r="B77" s="27" t="s">
        <v>79</v>
      </c>
      <c r="C77" s="103"/>
      <c r="D77" s="103"/>
      <c r="E77" s="104">
        <v>147.63</v>
      </c>
      <c r="F77" s="105"/>
    </row>
    <row r="78" spans="1:6" ht="15.75" x14ac:dyDescent="0.2">
      <c r="A78" s="20">
        <v>27</v>
      </c>
      <c r="B78" s="27" t="s">
        <v>80</v>
      </c>
      <c r="C78" s="103"/>
      <c r="D78" s="103"/>
      <c r="E78" s="104">
        <v>0</v>
      </c>
      <c r="F78" s="105"/>
    </row>
    <row r="79" spans="1:6" ht="15.75" x14ac:dyDescent="0.2">
      <c r="A79" s="20">
        <v>28</v>
      </c>
      <c r="B79" s="27" t="s">
        <v>81</v>
      </c>
      <c r="C79" s="103"/>
      <c r="D79" s="103"/>
      <c r="E79" s="104">
        <v>16.8</v>
      </c>
      <c r="F79" s="105"/>
    </row>
    <row r="80" spans="1:6" ht="15.75" x14ac:dyDescent="0.2">
      <c r="A80" s="112"/>
      <c r="B80" s="28" t="s">
        <v>82</v>
      </c>
      <c r="C80" s="103"/>
      <c r="D80" s="103"/>
      <c r="E80" s="93">
        <f>SUM(E71:F79)</f>
        <v>164.43</v>
      </c>
      <c r="F80" s="94"/>
    </row>
    <row r="81" spans="1:6" ht="15.75" x14ac:dyDescent="0.2">
      <c r="A81" s="112"/>
      <c r="B81" s="28" t="s">
        <v>83</v>
      </c>
      <c r="C81" s="113">
        <v>0</v>
      </c>
      <c r="D81" s="68"/>
      <c r="E81" s="114">
        <f>SUM(E71:F79)*C81</f>
        <v>0</v>
      </c>
      <c r="F81" s="115"/>
    </row>
    <row r="82" spans="1:6" ht="15.75" x14ac:dyDescent="0.2">
      <c r="A82" s="112"/>
      <c r="B82" s="61" t="s">
        <v>84</v>
      </c>
      <c r="C82" s="61"/>
      <c r="D82" s="61"/>
      <c r="E82" s="121">
        <f>SUM(E80:F81)</f>
        <v>164.43</v>
      </c>
      <c r="F82" s="122"/>
    </row>
    <row r="83" spans="1:6" ht="15.75" x14ac:dyDescent="0.2">
      <c r="A83" s="112"/>
      <c r="B83" s="61" t="s">
        <v>85</v>
      </c>
      <c r="C83" s="61"/>
      <c r="D83" s="61"/>
      <c r="E83" s="114">
        <f>SUM(E66+E82)</f>
        <v>7583.9258532480017</v>
      </c>
      <c r="F83" s="115"/>
    </row>
    <row r="84" spans="1:6" ht="51" customHeight="1" thickBot="1" x14ac:dyDescent="0.25">
      <c r="A84" s="123" t="s">
        <v>86</v>
      </c>
      <c r="B84" s="124"/>
      <c r="C84" s="124"/>
      <c r="D84" s="124"/>
      <c r="E84" s="124"/>
      <c r="F84" s="125"/>
    </row>
    <row r="85" spans="1:6" ht="16.5" thickBot="1" x14ac:dyDescent="0.25">
      <c r="A85" s="14"/>
      <c r="B85" s="15"/>
      <c r="C85" s="15"/>
      <c r="D85" s="15"/>
      <c r="E85" s="15"/>
      <c r="F85" s="16"/>
    </row>
    <row r="86" spans="1:6" ht="15.75" x14ac:dyDescent="0.2">
      <c r="A86" s="57" t="s">
        <v>87</v>
      </c>
      <c r="B86" s="58"/>
      <c r="C86" s="58"/>
      <c r="D86" s="58"/>
      <c r="E86" s="58"/>
      <c r="F86" s="87"/>
    </row>
    <row r="87" spans="1:6" ht="15.75" x14ac:dyDescent="0.2">
      <c r="A87" s="60" t="s">
        <v>88</v>
      </c>
      <c r="B87" s="61"/>
      <c r="C87" s="61"/>
      <c r="D87" s="61"/>
      <c r="E87" s="61"/>
      <c r="F87" s="126"/>
    </row>
    <row r="88" spans="1:6" ht="12.75" customHeight="1" x14ac:dyDescent="0.2">
      <c r="A88" s="116" t="s">
        <v>16</v>
      </c>
      <c r="B88" s="117" t="s">
        <v>17</v>
      </c>
      <c r="C88" s="68" t="s">
        <v>18</v>
      </c>
      <c r="D88" s="68"/>
      <c r="E88" s="118" t="s">
        <v>19</v>
      </c>
      <c r="F88" s="119"/>
    </row>
    <row r="89" spans="1:6" ht="5.25" customHeight="1" x14ac:dyDescent="0.2">
      <c r="A89" s="116"/>
      <c r="B89" s="117"/>
      <c r="C89" s="68"/>
      <c r="D89" s="68"/>
      <c r="E89" s="118"/>
      <c r="F89" s="119"/>
    </row>
    <row r="90" spans="1:6" ht="15.75" x14ac:dyDescent="0.2">
      <c r="A90" s="20">
        <v>28</v>
      </c>
      <c r="B90" s="27" t="s">
        <v>89</v>
      </c>
      <c r="C90" s="120">
        <v>0</v>
      </c>
      <c r="D90" s="120"/>
      <c r="E90" s="104">
        <f>E83*C90</f>
        <v>0</v>
      </c>
      <c r="F90" s="105"/>
    </row>
    <row r="91" spans="1:6" ht="15.75" x14ac:dyDescent="0.2">
      <c r="A91" s="20">
        <v>29</v>
      </c>
      <c r="B91" s="27" t="s">
        <v>90</v>
      </c>
      <c r="C91" s="120">
        <v>0</v>
      </c>
      <c r="D91" s="120"/>
      <c r="E91" s="104">
        <f>E83*C91</f>
        <v>0</v>
      </c>
      <c r="F91" s="105"/>
    </row>
    <row r="92" spans="1:6" ht="15.75" x14ac:dyDescent="0.2">
      <c r="A92" s="108"/>
      <c r="B92" s="61" t="s">
        <v>91</v>
      </c>
      <c r="C92" s="61"/>
      <c r="D92" s="61"/>
      <c r="E92" s="93">
        <f>SUM(E90:F91)</f>
        <v>0</v>
      </c>
      <c r="F92" s="94"/>
    </row>
    <row r="93" spans="1:6" ht="16.5" thickBot="1" x14ac:dyDescent="0.25">
      <c r="A93" s="109"/>
      <c r="B93" s="84" t="s">
        <v>92</v>
      </c>
      <c r="C93" s="84"/>
      <c r="D93" s="84"/>
      <c r="E93" s="130">
        <f>SUM(E83+E92)</f>
        <v>7583.9258532480017</v>
      </c>
      <c r="F93" s="131"/>
    </row>
    <row r="94" spans="1:6" ht="16.5" thickBot="1" x14ac:dyDescent="0.25">
      <c r="A94" s="14"/>
      <c r="B94" s="15"/>
      <c r="C94" s="15"/>
      <c r="D94" s="15"/>
      <c r="E94" s="15"/>
      <c r="F94" s="16"/>
    </row>
    <row r="95" spans="1:6" ht="15.75" x14ac:dyDescent="0.2">
      <c r="A95" s="57" t="s">
        <v>93</v>
      </c>
      <c r="B95" s="58"/>
      <c r="C95" s="58"/>
      <c r="D95" s="58"/>
      <c r="E95" s="58"/>
      <c r="F95" s="87"/>
    </row>
    <row r="96" spans="1:6" ht="31.5" customHeight="1" x14ac:dyDescent="0.2">
      <c r="A96" s="60" t="s">
        <v>94</v>
      </c>
      <c r="B96" s="61"/>
      <c r="C96" s="61"/>
      <c r="D96" s="61"/>
      <c r="E96" s="61"/>
      <c r="F96" s="126"/>
    </row>
    <row r="97" spans="1:7" ht="15.75" x14ac:dyDescent="0.2">
      <c r="A97" s="63" t="s">
        <v>95</v>
      </c>
      <c r="B97" s="64"/>
      <c r="C97" s="64"/>
      <c r="D97" s="64"/>
      <c r="E97" s="64"/>
      <c r="F97" s="88"/>
    </row>
    <row r="98" spans="1:7" ht="15.75" x14ac:dyDescent="0.2">
      <c r="A98" s="30" t="s">
        <v>16</v>
      </c>
      <c r="B98" s="61" t="s">
        <v>17</v>
      </c>
      <c r="C98" s="61"/>
      <c r="D98" s="61"/>
      <c r="E98" s="127" t="s">
        <v>19</v>
      </c>
      <c r="F98" s="128"/>
    </row>
    <row r="99" spans="1:7" ht="15.75" x14ac:dyDescent="0.2">
      <c r="A99" s="31">
        <v>30</v>
      </c>
      <c r="B99" s="32" t="s">
        <v>96</v>
      </c>
      <c r="C99" s="129">
        <v>8.6499999999999994E-2</v>
      </c>
      <c r="D99" s="129"/>
      <c r="E99" s="90">
        <f>E105*8.65%</f>
        <v>718.12762595068659</v>
      </c>
      <c r="F99" s="91"/>
    </row>
    <row r="100" spans="1:7" ht="16.5" customHeight="1" x14ac:dyDescent="0.2">
      <c r="A100" s="33">
        <v>31</v>
      </c>
      <c r="B100" s="27" t="s">
        <v>97</v>
      </c>
      <c r="C100" s="129" t="s">
        <v>98</v>
      </c>
      <c r="D100" s="129"/>
      <c r="E100" s="90">
        <f>E93</f>
        <v>7583.9258532480017</v>
      </c>
      <c r="F100" s="91"/>
    </row>
    <row r="101" spans="1:7" ht="18.75" x14ac:dyDescent="0.2">
      <c r="A101" s="34">
        <v>32</v>
      </c>
      <c r="B101" s="27" t="s">
        <v>99</v>
      </c>
      <c r="C101" s="129" t="s">
        <v>100</v>
      </c>
      <c r="D101" s="129"/>
      <c r="E101" s="90">
        <f>E105</f>
        <v>8302.0534791986884</v>
      </c>
      <c r="F101" s="91"/>
      <c r="G101" s="37"/>
    </row>
    <row r="102" spans="1:7" ht="16.5" thickBot="1" x14ac:dyDescent="0.25">
      <c r="A102" s="35"/>
      <c r="B102" s="143" t="s">
        <v>101</v>
      </c>
      <c r="C102" s="144"/>
      <c r="D102" s="144"/>
      <c r="E102" s="130"/>
      <c r="F102" s="131"/>
    </row>
    <row r="103" spans="1:7" ht="16.5" thickBot="1" x14ac:dyDescent="0.25">
      <c r="A103" s="14"/>
      <c r="B103" s="15"/>
      <c r="C103" s="15"/>
      <c r="D103" s="15"/>
      <c r="E103" s="15"/>
      <c r="F103" s="16"/>
    </row>
    <row r="104" spans="1:7" ht="15.75" x14ac:dyDescent="0.2">
      <c r="A104" s="57" t="s">
        <v>102</v>
      </c>
      <c r="B104" s="58"/>
      <c r="C104" s="58"/>
      <c r="D104" s="58"/>
      <c r="E104" s="58"/>
      <c r="F104" s="87"/>
    </row>
    <row r="105" spans="1:7" ht="16.5" thickBot="1" x14ac:dyDescent="0.25">
      <c r="A105" s="132" t="s">
        <v>103</v>
      </c>
      <c r="B105" s="133"/>
      <c r="C105" s="133"/>
      <c r="D105" s="133"/>
      <c r="E105" s="134">
        <f>E93/0.9135</f>
        <v>8302.0534791986884</v>
      </c>
      <c r="F105" s="135"/>
    </row>
    <row r="106" spans="1:7" ht="16.5" thickBot="1" x14ac:dyDescent="0.25">
      <c r="A106" s="14"/>
      <c r="B106" s="15"/>
      <c r="C106" s="15"/>
      <c r="D106" s="15"/>
      <c r="E106" s="15"/>
      <c r="F106" s="16"/>
    </row>
    <row r="107" spans="1:7" s="1" customFormat="1" ht="31.5" customHeight="1" x14ac:dyDescent="0.2">
      <c r="A107" s="136" t="s">
        <v>104</v>
      </c>
      <c r="B107" s="137"/>
      <c r="C107" s="137"/>
      <c r="D107" s="137"/>
      <c r="E107" s="137"/>
      <c r="F107" s="138"/>
    </row>
    <row r="108" spans="1:7" s="1" customFormat="1" ht="19.5" customHeight="1" thickBot="1" x14ac:dyDescent="0.25">
      <c r="A108" s="139" t="s">
        <v>105</v>
      </c>
      <c r="B108" s="140"/>
      <c r="C108" s="140"/>
      <c r="D108" s="140"/>
      <c r="E108" s="141">
        <f>E105*1</f>
        <v>8302.0534791986884</v>
      </c>
      <c r="F108" s="142"/>
    </row>
    <row r="109" spans="1:7" s="1" customFormat="1" ht="16.5" thickBot="1" x14ac:dyDescent="0.25">
      <c r="A109" s="14"/>
      <c r="B109" s="15"/>
      <c r="C109" s="15"/>
      <c r="D109" s="15"/>
      <c r="E109" s="15"/>
      <c r="F109" s="16"/>
    </row>
    <row r="110" spans="1:7" s="1" customFormat="1" x14ac:dyDescent="0.2"/>
    <row r="111" spans="1:7" s="1" customFormat="1" x14ac:dyDescent="0.2"/>
    <row r="112" spans="1:7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</sheetData>
  <mergeCells count="166">
    <mergeCell ref="A104:F104"/>
    <mergeCell ref="A105:D105"/>
    <mergeCell ref="E105:F105"/>
    <mergeCell ref="A107:F107"/>
    <mergeCell ref="A108:D108"/>
    <mergeCell ref="E108:F108"/>
    <mergeCell ref="C100:D100"/>
    <mergeCell ref="E100:F100"/>
    <mergeCell ref="C101:D101"/>
    <mergeCell ref="E101:F101"/>
    <mergeCell ref="B102:D102"/>
    <mergeCell ref="E102:F102"/>
    <mergeCell ref="A95:F95"/>
    <mergeCell ref="A96:F96"/>
    <mergeCell ref="A97:F97"/>
    <mergeCell ref="B98:D98"/>
    <mergeCell ref="E98:F98"/>
    <mergeCell ref="C99:D99"/>
    <mergeCell ref="E99:F99"/>
    <mergeCell ref="C91:D91"/>
    <mergeCell ref="E91:F91"/>
    <mergeCell ref="A92:A93"/>
    <mergeCell ref="B92:D92"/>
    <mergeCell ref="E92:F92"/>
    <mergeCell ref="B93:D93"/>
    <mergeCell ref="E93:F93"/>
    <mergeCell ref="A88:A89"/>
    <mergeCell ref="B88:B89"/>
    <mergeCell ref="C88:D89"/>
    <mergeCell ref="E88:F89"/>
    <mergeCell ref="C90:D90"/>
    <mergeCell ref="E90:F90"/>
    <mergeCell ref="E82:F82"/>
    <mergeCell ref="B83:D83"/>
    <mergeCell ref="E83:F83"/>
    <mergeCell ref="A84:F84"/>
    <mergeCell ref="A86:F86"/>
    <mergeCell ref="A87:F87"/>
    <mergeCell ref="C78:D78"/>
    <mergeCell ref="E78:F78"/>
    <mergeCell ref="C79:D79"/>
    <mergeCell ref="E79:F79"/>
    <mergeCell ref="A80:A83"/>
    <mergeCell ref="C80:D80"/>
    <mergeCell ref="E80:F80"/>
    <mergeCell ref="C81:D81"/>
    <mergeCell ref="E81:F81"/>
    <mergeCell ref="B82:D82"/>
    <mergeCell ref="C75:D75"/>
    <mergeCell ref="E75:F75"/>
    <mergeCell ref="C76:D76"/>
    <mergeCell ref="E76:F76"/>
    <mergeCell ref="C77:D77"/>
    <mergeCell ref="E77:F77"/>
    <mergeCell ref="C72:D72"/>
    <mergeCell ref="E72:F72"/>
    <mergeCell ref="C73:D73"/>
    <mergeCell ref="E73:F73"/>
    <mergeCell ref="C74:D74"/>
    <mergeCell ref="E74:F74"/>
    <mergeCell ref="A68:F68"/>
    <mergeCell ref="A69:F69"/>
    <mergeCell ref="C70:D70"/>
    <mergeCell ref="E70:F70"/>
    <mergeCell ref="C71:D71"/>
    <mergeCell ref="E71:F71"/>
    <mergeCell ref="C64:D64"/>
    <mergeCell ref="E64:F64"/>
    <mergeCell ref="A65:A66"/>
    <mergeCell ref="C65:D65"/>
    <mergeCell ref="E65:F65"/>
    <mergeCell ref="B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8:D48"/>
    <mergeCell ref="E48:F48"/>
    <mergeCell ref="C49:D49"/>
    <mergeCell ref="E49:F49"/>
    <mergeCell ref="A50:F50"/>
    <mergeCell ref="C51:D51"/>
    <mergeCell ref="E51:F51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A38:F38"/>
    <mergeCell ref="A39:F39"/>
    <mergeCell ref="C40:D40"/>
    <mergeCell ref="E40:F40"/>
    <mergeCell ref="C41:D41"/>
    <mergeCell ref="E41:F41"/>
    <mergeCell ref="B33:C33"/>
    <mergeCell ref="D33:E33"/>
    <mergeCell ref="B34:C34"/>
    <mergeCell ref="D34:E34"/>
    <mergeCell ref="B35:E35"/>
    <mergeCell ref="A36:F36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A21:F21"/>
    <mergeCell ref="A22:A23"/>
    <mergeCell ref="B22:C23"/>
    <mergeCell ref="D22:E23"/>
    <mergeCell ref="F22:F23"/>
    <mergeCell ref="A11:F11"/>
    <mergeCell ref="A12:E12"/>
    <mergeCell ref="A13:E13"/>
    <mergeCell ref="A14:E14"/>
    <mergeCell ref="A15:E15"/>
    <mergeCell ref="A16:E16"/>
    <mergeCell ref="A4:F4"/>
    <mergeCell ref="A5:F5"/>
    <mergeCell ref="A6:E6"/>
    <mergeCell ref="A7:E7"/>
    <mergeCell ref="A8:E8"/>
    <mergeCell ref="A9:E9"/>
    <mergeCell ref="A17:F17"/>
    <mergeCell ref="A19:F19"/>
    <mergeCell ref="A20:F20"/>
  </mergeCells>
  <pageMargins left="0.51181102362204722" right="0.51181102362204722" top="0.39370078740157483" bottom="0.39370078740157483" header="0.31496062992125984" footer="0.31496062992125984"/>
  <pageSetup paperSize="9" scale="66" fitToHeight="0" orientation="landscape" r:id="rId1"/>
  <rowBreaks count="2" manualBreakCount="2">
    <brk id="50" max="6" man="1"/>
    <brk id="94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f3b124-27c9-48a6-bdc9-88e9fad5e05a">
      <Terms xmlns="http://schemas.microsoft.com/office/infopath/2007/PartnerControls"/>
    </lcf76f155ced4ddcb4097134ff3c332f>
    <TaxCatchAll xmlns="8e5d77ef-ba5a-4fc2-955f-334001e1c1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29D5C1651844F92F19DE3852A60B2" ma:contentTypeVersion="17" ma:contentTypeDescription="Create a new document." ma:contentTypeScope="" ma:versionID="b545f865dcc74ea4a33f468b7b80a664">
  <xsd:schema xmlns:xsd="http://www.w3.org/2001/XMLSchema" xmlns:xs="http://www.w3.org/2001/XMLSchema" xmlns:p="http://schemas.microsoft.com/office/2006/metadata/properties" xmlns:ns2="3ef3b124-27c9-48a6-bdc9-88e9fad5e05a" xmlns:ns3="8e5d77ef-ba5a-4fc2-955f-334001e1c1f8" targetNamespace="http://schemas.microsoft.com/office/2006/metadata/properties" ma:root="true" ma:fieldsID="52283b390915efe010dbf2df666a2250" ns2:_="" ns3:_="">
    <xsd:import namespace="3ef3b124-27c9-48a6-bdc9-88e9fad5e05a"/>
    <xsd:import namespace="8e5d77ef-ba5a-4fc2-955f-334001e1c1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b124-27c9-48a6-bdc9-88e9fad5e0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d77ef-ba5a-4fc2-955f-334001e1c1f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749965b-d540-4d37-b1dd-8be1ff844188}" ma:internalName="TaxCatchAll" ma:showField="CatchAllData" ma:web="8e5d77ef-ba5a-4fc2-955f-334001e1c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E804BF-E955-426E-A1D4-C95767AD5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73DD89-F7A8-4255-8662-AC4DDB2CC5B0}">
  <ds:schemaRefs>
    <ds:schemaRef ds:uri="http://schemas.microsoft.com/office/2006/metadata/properties"/>
    <ds:schemaRef ds:uri="http://schemas.microsoft.com/office/infopath/2007/PartnerControls"/>
    <ds:schemaRef ds:uri="3ef3b124-27c9-48a6-bdc9-88e9fad5e05a"/>
    <ds:schemaRef ds:uri="8e5d77ef-ba5a-4fc2-955f-334001e1c1f8"/>
  </ds:schemaRefs>
</ds:datastoreItem>
</file>

<file path=customXml/itemProps3.xml><?xml version="1.0" encoding="utf-8"?>
<ds:datastoreItem xmlns:ds="http://schemas.openxmlformats.org/officeDocument/2006/customXml" ds:itemID="{03322186-F84E-4B5C-AB36-500264D48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f3b124-27c9-48a6-bdc9-88e9fad5e05a"/>
    <ds:schemaRef ds:uri="8e5d77ef-ba5a-4fc2-955f-334001e1c1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B - ITEM 01 ASSIST ADM</vt:lpstr>
      <vt:lpstr>'ANEXO B - ITEM 01 ASSIST ADM'!Area_de_impressao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1.1.1 ANEXO I - TERMO DE REFERENCIA.pdf</dc:title>
  <dc:subject/>
  <dc:creator>francisca.rosianne</dc:creator>
  <cp:keywords/>
  <dc:description/>
  <cp:lastModifiedBy>Rosianne Xavier</cp:lastModifiedBy>
  <cp:revision/>
  <dcterms:created xsi:type="dcterms:W3CDTF">2021-08-27T18:33:22Z</dcterms:created>
  <dcterms:modified xsi:type="dcterms:W3CDTF">2026-04-01T14:52:34Z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0x010100C3C29D5C1651844F92F19DE3852A60B2</vt:lpwstr>
  </property>
  <property fmtid="{D5CDD505-2E9C-101B-9397-08002B2CF9AE}" pid="3" name="Order">
    <vt:r8>8890400</vt:r8>
  </property>
  <property fmtid="{D5CDD505-2E9C-101B-9397-08002B2CF9AE}" pid="4" name="MediaServiceImageTags">
    <vt:lpwstr/>
  </property>
</Properties>
</file>